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92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C11" i="1" l="1"/>
  <c r="E11" i="1" s="1"/>
  <c r="C12" i="1" l="1"/>
  <c r="E12" i="1" s="1"/>
  <c r="C10" i="1"/>
  <c r="E10" i="1" s="1"/>
  <c r="C9" i="1"/>
  <c r="E9" i="1" s="1"/>
  <c r="C8" i="1"/>
  <c r="E8" i="1" s="1"/>
  <c r="C7" i="1"/>
  <c r="E7" i="1" s="1"/>
</calcChain>
</file>

<file path=xl/sharedStrings.xml><?xml version="1.0" encoding="utf-8"?>
<sst xmlns="http://schemas.openxmlformats.org/spreadsheetml/2006/main" count="22" uniqueCount="22">
  <si>
    <t>Курбатов Вячеслав Валентинович</t>
  </si>
  <si>
    <t>Пархоменко Виктор Владимирович</t>
  </si>
  <si>
    <t>Джаббаров Анвар Исматилоевич</t>
  </si>
  <si>
    <t>Нормантас Антон Зигмас</t>
  </si>
  <si>
    <t>Карпов Николай Иванович</t>
  </si>
  <si>
    <t>Голоскевич Лидия Петровна</t>
  </si>
  <si>
    <t xml:space="preserve">Директор </t>
  </si>
  <si>
    <t xml:space="preserve">Главный инженер </t>
  </si>
  <si>
    <t xml:space="preserve">Главный энергетик </t>
  </si>
  <si>
    <t xml:space="preserve">Заместитель директора по общим вопросам </t>
  </si>
  <si>
    <t xml:space="preserve">Заместитель директора по производству </t>
  </si>
  <si>
    <t xml:space="preserve">Главный бухгалтер </t>
  </si>
  <si>
    <t>Фамилия, имя и отчество</t>
  </si>
  <si>
    <t>должность</t>
  </si>
  <si>
    <t>среднемесячная заработная плата</t>
  </si>
  <si>
    <t xml:space="preserve">Информация о рассчитываемой за 2017 год среднемесячной заработной плате руководителя, </t>
  </si>
  <si>
    <t xml:space="preserve">его заместителей и главного бухгалтера Муниципального унитарного предприятия "Управление  </t>
  </si>
  <si>
    <t xml:space="preserve">тепловодоснабжения и водоотведения "Сибиряк" муниципальное образование сельское </t>
  </si>
  <si>
    <t>поселение Нижнесортымский</t>
  </si>
  <si>
    <t>Исп.:Железнова Ю.В.</t>
  </si>
  <si>
    <t>кратность</t>
  </si>
  <si>
    <t>ср.месячная работников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</si>
</sst>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_ФОТ, ЕСН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3;&#1072;&#1090;&#1072;&#1083;&#1080;\&#1088;&#1072;&#1073;&#1086;&#1090;&#1072;\2017\&#1073;&#1072;&#1083;&#1072;&#1085;&#1089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1 кв"/>
      <sheetName val="апрель"/>
      <sheetName val="май"/>
      <sheetName val="июнь"/>
      <sheetName val="2 кв."/>
      <sheetName val="1 полугодие"/>
      <sheetName val="июль"/>
      <sheetName val="август"/>
      <sheetName val="сентябрь"/>
      <sheetName val="3 квартал"/>
      <sheetName val="9 месяцев"/>
      <sheetName val="октябрь"/>
      <sheetName val="ноябрь "/>
      <sheetName val="декабрь "/>
      <sheetName val="декабрь  (с премией)"/>
      <sheetName val="4 квартал"/>
      <sheetName val="год"/>
      <sheetName val="год (с премией)"/>
      <sheetName val="среднеспис. числ. 2017"/>
      <sheetName val="учет часов "/>
      <sheetName val="штатное"/>
      <sheetName val="сверхурочные"/>
      <sheetName val="доплаты"/>
      <sheetName val="доплаты (2)"/>
      <sheetName val="отгулы"/>
      <sheetName val="июнь (с премией)"/>
      <sheetName val="декабрь  (2)"/>
      <sheetName val="ожидаемая численность 4 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6">
          <cell r="I16">
            <v>127.89315068493151</v>
          </cell>
          <cell r="AQ16">
            <v>70966868.831999242</v>
          </cell>
        </row>
        <row r="18">
          <cell r="I18">
            <v>1</v>
          </cell>
          <cell r="AQ18">
            <v>2221034.8665193627</v>
          </cell>
        </row>
        <row r="19">
          <cell r="I19">
            <v>1</v>
          </cell>
          <cell r="AQ19">
            <v>1467206.6233610513</v>
          </cell>
        </row>
        <row r="20">
          <cell r="I20">
            <v>1</v>
          </cell>
          <cell r="AQ20">
            <v>1488244.6482170098</v>
          </cell>
        </row>
        <row r="21">
          <cell r="I21">
            <v>1</v>
          </cell>
          <cell r="AQ21">
            <v>1265189.263606979</v>
          </cell>
        </row>
        <row r="22">
          <cell r="I22">
            <v>0.53972602739726028</v>
          </cell>
          <cell r="AQ22">
            <v>684534.98252507311</v>
          </cell>
        </row>
        <row r="45">
          <cell r="I45">
            <v>1</v>
          </cell>
          <cell r="AQ45">
            <v>1170422.4513879367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zoomScale="90" zoomScaleNormal="90" workbookViewId="0">
      <selection activeCell="J10" sqref="J10"/>
    </sheetView>
  </sheetViews>
  <sheetFormatPr defaultRowHeight="15" x14ac:dyDescent="0.25"/>
  <cols>
    <col min="1" max="1" width="36.85546875" style="1" customWidth="1"/>
    <col min="2" max="3" width="36.85546875" style="2" customWidth="1"/>
    <col min="4" max="4" width="16.7109375" style="2" customWidth="1"/>
    <col min="5" max="6" width="17.85546875" style="2" hidden="1" customWidth="1"/>
    <col min="7" max="7" width="17.85546875" style="2" customWidth="1"/>
    <col min="8" max="9" width="15" style="2" customWidth="1"/>
    <col min="10" max="10" width="18.7109375" style="2" customWidth="1"/>
    <col min="11" max="11" width="26.85546875" style="5" customWidth="1"/>
    <col min="12" max="12" width="25.28515625" style="2" customWidth="1"/>
    <col min="13" max="16384" width="9.140625" style="2"/>
  </cols>
  <sheetData>
    <row r="1" spans="1:11" x14ac:dyDescent="0.25">
      <c r="A1" s="2"/>
      <c r="B1" s="2" t="s">
        <v>15</v>
      </c>
    </row>
    <row r="2" spans="1:11" x14ac:dyDescent="0.25">
      <c r="A2" s="2"/>
      <c r="B2" s="2" t="s">
        <v>16</v>
      </c>
    </row>
    <row r="3" spans="1:11" x14ac:dyDescent="0.25">
      <c r="A3" s="2"/>
      <c r="B3" s="2" t="s">
        <v>17</v>
      </c>
    </row>
    <row r="4" spans="1:11" x14ac:dyDescent="0.25">
      <c r="A4" s="2"/>
      <c r="B4" s="2" t="s">
        <v>18</v>
      </c>
    </row>
    <row r="5" spans="1:11" x14ac:dyDescent="0.25">
      <c r="A5" s="2"/>
    </row>
    <row r="6" spans="1:11" s="1" customFormat="1" ht="28.5" x14ac:dyDescent="0.25">
      <c r="A6" s="3" t="s">
        <v>12</v>
      </c>
      <c r="B6" s="3" t="s">
        <v>13</v>
      </c>
      <c r="C6" s="3" t="s">
        <v>14</v>
      </c>
      <c r="E6" s="1" t="s">
        <v>20</v>
      </c>
      <c r="F6" s="1" t="s">
        <v>21</v>
      </c>
      <c r="K6" s="7"/>
    </row>
    <row r="7" spans="1:11" ht="37.5" customHeight="1" x14ac:dyDescent="0.25">
      <c r="A7" s="8" t="s">
        <v>0</v>
      </c>
      <c r="B7" s="6" t="s">
        <v>6</v>
      </c>
      <c r="C7" s="4">
        <f>2221035.06/12</f>
        <v>185086.255</v>
      </c>
      <c r="E7" s="10">
        <f>C7/F7</f>
        <v>4.0996540486601187</v>
      </c>
      <c r="F7" s="10">
        <f>('[1]год (с премией)'!$AQ$16-'[1]год (с премией)'!$AQ$18)/12/('[1]год (с премией)'!$I$16-'[1]год (с премией)'!$I$18)</f>
        <v>45146.798437905105</v>
      </c>
    </row>
    <row r="8" spans="1:11" ht="37.5" customHeight="1" x14ac:dyDescent="0.25">
      <c r="A8" s="8" t="s">
        <v>1</v>
      </c>
      <c r="B8" s="6" t="s">
        <v>7</v>
      </c>
      <c r="C8" s="4">
        <f>1467206.79/12</f>
        <v>122267.2325</v>
      </c>
      <c r="E8" s="10">
        <f t="shared" ref="E8:E12" si="0">C8/F8</f>
        <v>2.6788402471729471</v>
      </c>
      <c r="F8" s="10">
        <f>('[1]год (с премией)'!$AQ$16-'[1]год (с премией)'!$AQ$19)/12/('[1]год (с премией)'!$I$16-'[1]год (с премией)'!$I$19)</f>
        <v>45641.852898481695</v>
      </c>
    </row>
    <row r="9" spans="1:11" ht="37.5" customHeight="1" x14ac:dyDescent="0.25">
      <c r="A9" s="8" t="s">
        <v>2</v>
      </c>
      <c r="B9" s="6" t="s">
        <v>8</v>
      </c>
      <c r="C9" s="4">
        <f>1488244.77/12</f>
        <v>124020.39750000001</v>
      </c>
      <c r="E9" s="10">
        <f t="shared" si="0"/>
        <v>2.7180743728623278</v>
      </c>
      <c r="F9" s="10">
        <f>('[1]год (с премией)'!$AQ$16-'[1]год (с премией)'!$AQ$20)/12/('[1]год (с премией)'!$I$16-'[1]год (с премией)'!$I$20)</f>
        <v>45628.036796284425</v>
      </c>
    </row>
    <row r="10" spans="1:11" ht="37.5" customHeight="1" x14ac:dyDescent="0.25">
      <c r="A10" s="8" t="s">
        <v>3</v>
      </c>
      <c r="B10" s="6" t="s">
        <v>9</v>
      </c>
      <c r="C10" s="4">
        <f>1265189.39/12</f>
        <v>105432.44916666666</v>
      </c>
      <c r="E10" s="10">
        <f t="shared" si="0"/>
        <v>2.3032998473547353</v>
      </c>
      <c r="F10" s="10">
        <f>('[1]год (с премией)'!$AQ$16-'[1]год (с премией)'!$AQ$21)/12/('[1]год (с премией)'!$I$16-'[1]год (с премией)'!$I$21)</f>
        <v>45774.521839938636</v>
      </c>
    </row>
    <row r="11" spans="1:11" ht="37.5" customHeight="1" x14ac:dyDescent="0.25">
      <c r="A11" s="8" t="s">
        <v>4</v>
      </c>
      <c r="B11" s="6" t="s">
        <v>10</v>
      </c>
      <c r="C11" s="4">
        <f>525346.947951812/5</f>
        <v>105069.38959036239</v>
      </c>
      <c r="E11" s="10">
        <f t="shared" si="0"/>
        <v>2.2846617392645578</v>
      </c>
      <c r="F11" s="10">
        <f>('[1]год (с премией)'!$AQ$16-'[1]год (с премией)'!$AQ$22)/12/('[1]год (с премией)'!$I$16-'[1]год (с премией)'!$I$22)</f>
        <v>45989.035394003084</v>
      </c>
    </row>
    <row r="12" spans="1:11" ht="37.5" customHeight="1" x14ac:dyDescent="0.25">
      <c r="A12" s="8" t="s">
        <v>5</v>
      </c>
      <c r="B12" s="6" t="s">
        <v>11</v>
      </c>
      <c r="C12" s="4">
        <f>1170422.45/12</f>
        <v>97535.204166666663</v>
      </c>
      <c r="E12" s="10">
        <f t="shared" si="0"/>
        <v>2.1278818623942661</v>
      </c>
      <c r="F12" s="10">
        <f>('[1]год (с премией)'!$AQ$16-'[1]год (с премией)'!$AQ$45)/12/('[1]год (с премией)'!$I$16-'[1]год (с премией)'!$I$45)</f>
        <v>45836.757148219345</v>
      </c>
    </row>
    <row r="14" spans="1:11" x14ac:dyDescent="0.25">
      <c r="A14" s="9" t="s">
        <v>19</v>
      </c>
    </row>
  </sheetData>
  <sheetProtection password="CF62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2018-03-26T04:58:30Z</dcterms:modified>
</cp:coreProperties>
</file>